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285" windowWidth="19755" windowHeight="13290"/>
  </bookViews>
  <sheets>
    <sheet name="finančna napoved in poročilo" sheetId="2" r:id="rId1"/>
    <sheet name="dejanski stroški tabora 2008" sheetId="1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30" i="2" l="1"/>
  <c r="L30" i="2" s="1"/>
  <c r="B32" i="2"/>
  <c r="C23" i="2"/>
  <c r="D23" i="2" s="1"/>
  <c r="G23" i="2" s="1"/>
  <c r="I19" i="1"/>
  <c r="L17" i="1"/>
  <c r="I13" i="1"/>
  <c r="K24" i="1"/>
  <c r="K23" i="1"/>
  <c r="K18" i="1"/>
  <c r="K11" i="1"/>
  <c r="K7" i="1"/>
  <c r="K44" i="1" s="1"/>
  <c r="K45" i="1" s="1"/>
  <c r="M6" i="1"/>
  <c r="M5" i="1"/>
  <c r="M44" i="1" s="1"/>
  <c r="M45" i="1" s="1"/>
  <c r="H22" i="1"/>
  <c r="H21" i="1"/>
  <c r="H20" i="1"/>
  <c r="H16" i="1"/>
  <c r="H15" i="1"/>
  <c r="H14" i="1"/>
  <c r="H12" i="1"/>
  <c r="H10" i="1"/>
  <c r="H9" i="1"/>
  <c r="H4" i="1"/>
  <c r="H3" i="1"/>
  <c r="G2" i="1"/>
  <c r="G3" i="1" s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" i="2"/>
  <c r="K4" i="2" s="1"/>
  <c r="L11" i="2"/>
  <c r="J10" i="2"/>
  <c r="K10" i="2" s="1"/>
  <c r="L10" i="2" s="1"/>
  <c r="J12" i="2"/>
  <c r="K12" i="2"/>
  <c r="L12" i="2"/>
  <c r="J5" i="2"/>
  <c r="K5" i="2" s="1"/>
  <c r="L5" i="2" s="1"/>
  <c r="K11" i="2"/>
  <c r="J4" i="2"/>
  <c r="J11" i="2"/>
  <c r="I10" i="2"/>
  <c r="I11" i="2"/>
  <c r="I12" i="2"/>
  <c r="I5" i="2"/>
  <c r="G25" i="2"/>
  <c r="I25" i="2" s="1"/>
  <c r="G26" i="2"/>
  <c r="J26" i="2" s="1"/>
  <c r="K26" i="2" s="1"/>
  <c r="L26" i="2" s="1"/>
  <c r="G28" i="2"/>
  <c r="J28" i="2" s="1"/>
  <c r="K28" i="2" s="1"/>
  <c r="L28" i="2" s="1"/>
  <c r="G29" i="2"/>
  <c r="J29" i="2" s="1"/>
  <c r="K29" i="2" s="1"/>
  <c r="L29" i="2" s="1"/>
  <c r="J27" i="2"/>
  <c r="K27" i="2" s="1"/>
  <c r="L27" i="2" s="1"/>
  <c r="J24" i="2"/>
  <c r="K24" i="2"/>
  <c r="L24" i="2" s="1"/>
  <c r="I27" i="2"/>
  <c r="I24" i="2"/>
  <c r="M47" i="1"/>
  <c r="L47" i="1"/>
  <c r="K47" i="1"/>
  <c r="J47" i="1"/>
  <c r="I47" i="1"/>
  <c r="H47" i="1"/>
  <c r="C44" i="1"/>
  <c r="D44" i="1"/>
  <c r="L44" i="1"/>
  <c r="L45" i="1" s="1"/>
  <c r="J44" i="1"/>
  <c r="J45" i="1" s="1"/>
  <c r="I44" i="1"/>
  <c r="I45" i="1" s="1"/>
  <c r="G31" i="2"/>
  <c r="I31" i="2" s="1"/>
  <c r="J6" i="2"/>
  <c r="K6" i="2" s="1"/>
  <c r="L6" i="2" s="1"/>
  <c r="J7" i="2"/>
  <c r="K7" i="2" s="1"/>
  <c r="L7" i="2" s="1"/>
  <c r="J8" i="2"/>
  <c r="K8" i="2" s="1"/>
  <c r="L8" i="2" s="1"/>
  <c r="J9" i="2"/>
  <c r="K9" i="2" s="1"/>
  <c r="L9" i="2" s="1"/>
  <c r="I6" i="2"/>
  <c r="I7" i="2"/>
  <c r="I8" i="2"/>
  <c r="I9" i="2"/>
  <c r="J32" i="2"/>
  <c r="K32" i="2" s="1"/>
  <c r="L32" i="2" s="1"/>
  <c r="I32" i="2"/>
  <c r="J31" i="2" l="1"/>
  <c r="K31" i="2" s="1"/>
  <c r="L31" i="2" s="1"/>
  <c r="I30" i="2"/>
  <c r="J13" i="2"/>
  <c r="J14" i="2" s="1"/>
  <c r="J17" i="2" s="1"/>
  <c r="J18" i="2" s="1"/>
  <c r="J30" i="2"/>
  <c r="I26" i="2"/>
  <c r="C45" i="1"/>
  <c r="K30" i="2"/>
  <c r="H44" i="1"/>
  <c r="H45" i="1" s="1"/>
  <c r="K23" i="2"/>
  <c r="J23" i="2"/>
  <c r="J33" i="2" s="1"/>
  <c r="J34" i="2" s="1"/>
  <c r="L23" i="2"/>
  <c r="L33" i="2" s="1"/>
  <c r="L34" i="2" s="1"/>
  <c r="I23" i="2"/>
  <c r="K13" i="2"/>
  <c r="K14" i="2" s="1"/>
  <c r="C47" i="1"/>
  <c r="E45" i="1"/>
  <c r="L4" i="2"/>
  <c r="L13" i="2" s="1"/>
  <c r="L14" i="2" s="1"/>
  <c r="I29" i="2"/>
  <c r="I28" i="2"/>
  <c r="J25" i="2"/>
  <c r="K25" i="2" s="1"/>
  <c r="L25" i="2" s="1"/>
  <c r="I4" i="2"/>
  <c r="I13" i="2" s="1"/>
  <c r="I14" i="2" s="1"/>
  <c r="J16" i="2" l="1"/>
  <c r="I17" i="2"/>
  <c r="I18" i="2" s="1"/>
  <c r="I16" i="2"/>
  <c r="J36" i="2"/>
  <c r="J37" i="2"/>
  <c r="J38" i="2" s="1"/>
  <c r="L36" i="2"/>
  <c r="L37" i="2"/>
  <c r="L38" i="2" s="1"/>
  <c r="K17" i="2"/>
  <c r="K18" i="2" s="1"/>
  <c r="K16" i="2"/>
  <c r="K33" i="2"/>
  <c r="K34" i="2" s="1"/>
  <c r="L17" i="2"/>
  <c r="L18" i="2" s="1"/>
  <c r="L16" i="2"/>
  <c r="I33" i="2"/>
  <c r="I34" i="2" s="1"/>
  <c r="K37" i="2" l="1"/>
  <c r="K38" i="2" s="1"/>
  <c r="K36" i="2"/>
  <c r="I36" i="2"/>
  <c r="I37" i="2"/>
  <c r="I38" i="2" s="1"/>
</calcChain>
</file>

<file path=xl/sharedStrings.xml><?xml version="1.0" encoding="utf-8"?>
<sst xmlns="http://schemas.openxmlformats.org/spreadsheetml/2006/main" count="157" uniqueCount="78">
  <si>
    <t>Zap.št.</t>
  </si>
  <si>
    <t>Prejemki</t>
  </si>
  <si>
    <t>Izdatki</t>
  </si>
  <si>
    <t>Skupaj:</t>
  </si>
  <si>
    <t>Novo stanje:</t>
  </si>
  <si>
    <t>datum</t>
  </si>
  <si>
    <t>firma</t>
  </si>
  <si>
    <t>opis</t>
  </si>
  <si>
    <t>hrana</t>
  </si>
  <si>
    <t>Dejansko stanje:</t>
  </si>
  <si>
    <t>Razlika:</t>
  </si>
  <si>
    <t>prevoz</t>
  </si>
  <si>
    <t>drugo</t>
  </si>
  <si>
    <t>10.07.</t>
  </si>
  <si>
    <t>majice</t>
  </si>
  <si>
    <t>bencin</t>
  </si>
  <si>
    <t>potrošni material</t>
  </si>
  <si>
    <t>nepotrošni material/orodje</t>
  </si>
  <si>
    <t>taborni prostor</t>
  </si>
  <si>
    <t>oseb:</t>
  </si>
  <si>
    <t>1 oseba:</t>
  </si>
  <si>
    <t>1 dan</t>
  </si>
  <si>
    <t>tabor čete:</t>
  </si>
  <si>
    <t>tabornina</t>
  </si>
  <si>
    <t>Wcji</t>
  </si>
  <si>
    <t>kemični Wcji</t>
  </si>
  <si>
    <t>razni stroški</t>
  </si>
  <si>
    <t>majica/oseba</t>
  </si>
  <si>
    <t>tiskanje majic</t>
  </si>
  <si>
    <t>skupaj</t>
  </si>
  <si>
    <t>udeležencev</t>
  </si>
  <si>
    <t>FINANČNA NAPOVED:</t>
  </si>
  <si>
    <t>FINANČNO POROČILO:</t>
  </si>
  <si>
    <t>nepotrošni/orodje</t>
  </si>
  <si>
    <t>rezerva</t>
  </si>
  <si>
    <t>oseb na taboru skupaj z voditelji + klanovci:</t>
  </si>
  <si>
    <t>na udeleženca (brez vo&amp;pp)</t>
  </si>
  <si>
    <t>nepotrošni material</t>
  </si>
  <si>
    <t>hrana/oseba/x dni</t>
  </si>
  <si>
    <t>št dni =</t>
  </si>
  <si>
    <t>avtobusni prevoz</t>
  </si>
  <si>
    <t>SIT</t>
  </si>
  <si>
    <t>=</t>
  </si>
  <si>
    <t>prevoz + bencin</t>
  </si>
  <si>
    <t>prenočišče</t>
  </si>
  <si>
    <t>13.07.</t>
  </si>
  <si>
    <t>20.07.</t>
  </si>
  <si>
    <t>dejansko</t>
  </si>
  <si>
    <t>max</t>
  </si>
  <si>
    <t>na dan/udeleženec</t>
  </si>
  <si>
    <t>prilagojen glede na tabor 2006, 2007</t>
  </si>
  <si>
    <t>05.07.</t>
  </si>
  <si>
    <t>star papir četa</t>
  </si>
  <si>
    <t>14.07.</t>
  </si>
  <si>
    <t>15.07.</t>
  </si>
  <si>
    <t>16.07.</t>
  </si>
  <si>
    <t>17.07.</t>
  </si>
  <si>
    <t>18.07.</t>
  </si>
  <si>
    <t>19.07.</t>
  </si>
  <si>
    <t>Mercator</t>
  </si>
  <si>
    <t>steg</t>
  </si>
  <si>
    <t>Gerčar</t>
  </si>
  <si>
    <t>Petrol</t>
  </si>
  <si>
    <t>27.07.</t>
  </si>
  <si>
    <t>29.07.</t>
  </si>
  <si>
    <t>30.07.</t>
  </si>
  <si>
    <t>Merkur</t>
  </si>
  <si>
    <t>štriki</t>
  </si>
  <si>
    <t>majice, nogavice</t>
  </si>
  <si>
    <t>km</t>
  </si>
  <si>
    <t>Interspar</t>
  </si>
  <si>
    <t>kartuša za plin</t>
  </si>
  <si>
    <t>prenočišče + zahvale</t>
  </si>
  <si>
    <t>drugo - WC,majice</t>
  </si>
  <si>
    <t>Strahomer 2008</t>
  </si>
  <si>
    <t>Dixi</t>
  </si>
  <si>
    <t>kemični WC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</si>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</sst>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SIT&quot;_-;\-* #,##0\ &quot;SIT&quot;_-;_-* &quot;-&quot;\ &quot;SIT&quot;_-;_-@_-"/>
    <numFmt numFmtId="165" formatCode="_-* #,##0.00\ &quot;SIT&quot;_-;\-* #,##0.00\ &quot;SIT&quot;_-;_-* &quot;-&quot;??\ &quot;SIT&quot;_-;_-@_-"/>
    <numFmt numFmtId="166" formatCode="#,##0.00\ &quot;€&quot;"/>
    <numFmt numFmtId="167" formatCode="_-* #,##0\ [$SIT]_-;\-* #,##0\ [$SIT]_-;_-* &quot;-&quot;\ [$SIT]_-;_-@_-"/>
    <numFmt numFmtId="168" formatCode="_-* #,##0.00\ [$SIT]_-;\-* #,##0.00\ [$SIT]_-;_-* &quot;-&quot;??\ [$SIT]_-;_-@_-"/>
  </numFmts>
  <fonts count="7" x14ac:knownFonts="1">
    <font>
      <sz val="10"/>
      <name val="Arial"/>
      <charset val="238"/>
    </font>
    <font>
      <sz val="10"/>
      <name val="Arial"/>
      <charset val="238"/>
    </font>
    <font>
      <b/>
      <sz val="10"/>
      <name val="Comic Sans MS"/>
      <family val="4"/>
    </font>
    <font>
      <sz val="10"/>
      <name val="Comic Sans MS"/>
      <family val="4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Comic Sans MS"/>
      <family val="4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0" fillId="0" borderId="6" xfId="0" applyBorder="1"/>
    <xf numFmtId="0" fontId="3" fillId="0" borderId="7" xfId="0" applyFont="1" applyBorder="1"/>
    <xf numFmtId="0" fontId="2" fillId="0" borderId="8" xfId="0" applyFont="1" applyBorder="1" applyAlignment="1">
      <alignment horizontal="right"/>
    </xf>
    <xf numFmtId="0" fontId="3" fillId="0" borderId="8" xfId="0" applyFont="1" applyBorder="1"/>
    <xf numFmtId="0" fontId="0" fillId="0" borderId="9" xfId="0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0" xfId="0" applyFont="1"/>
    <xf numFmtId="3" fontId="0" fillId="0" borderId="0" xfId="0" applyNumberFormat="1"/>
    <xf numFmtId="3" fontId="5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5" fillId="0" borderId="0" xfId="0" applyFont="1" applyFill="1" applyBorder="1"/>
    <xf numFmtId="0" fontId="5" fillId="3" borderId="0" xfId="0" applyFont="1" applyFill="1"/>
    <xf numFmtId="0" fontId="0" fillId="3" borderId="0" xfId="0" applyFill="1"/>
    <xf numFmtId="0" fontId="0" fillId="0" borderId="0" xfId="0" applyFill="1"/>
    <xf numFmtId="3" fontId="0" fillId="0" borderId="0" xfId="0" applyNumberFormat="1" applyFill="1"/>
    <xf numFmtId="166" fontId="5" fillId="0" borderId="0" xfId="0" applyNumberFormat="1" applyFont="1"/>
    <xf numFmtId="44" fontId="0" fillId="0" borderId="0" xfId="0" applyNumberFormat="1"/>
    <xf numFmtId="44" fontId="0" fillId="0" borderId="0" xfId="0" applyNumberFormat="1" applyFill="1"/>
    <xf numFmtId="44" fontId="0" fillId="2" borderId="0" xfId="0" applyNumberFormat="1" applyFill="1"/>
    <xf numFmtId="44" fontId="5" fillId="0" borderId="0" xfId="0" applyNumberFormat="1" applyFont="1"/>
    <xf numFmtId="44" fontId="5" fillId="0" borderId="0" xfId="0" applyNumberFormat="1" applyFont="1" applyFill="1"/>
    <xf numFmtId="44" fontId="5" fillId="2" borderId="0" xfId="0" applyNumberFormat="1" applyFont="1" applyFill="1"/>
    <xf numFmtId="167" fontId="0" fillId="0" borderId="0" xfId="0" applyNumberFormat="1"/>
    <xf numFmtId="167" fontId="0" fillId="2" borderId="0" xfId="0" applyNumberFormat="1" applyFill="1"/>
    <xf numFmtId="0" fontId="5" fillId="0" borderId="0" xfId="0" applyFont="1" applyFill="1"/>
    <xf numFmtId="0" fontId="5" fillId="2" borderId="0" xfId="0" applyFont="1" applyFill="1"/>
    <xf numFmtId="0" fontId="2" fillId="0" borderId="0" xfId="0" quotePrefix="1" applyFont="1" applyFill="1" applyBorder="1"/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44" fontId="3" fillId="0" borderId="11" xfId="1" applyNumberFormat="1" applyFont="1" applyBorder="1" applyProtection="1">
      <protection locked="0"/>
    </xf>
    <xf numFmtId="0" fontId="3" fillId="0" borderId="12" xfId="0" applyFont="1" applyBorder="1" applyAlignment="1" applyProtection="1">
      <protection locked="0"/>
    </xf>
    <xf numFmtId="0" fontId="3" fillId="0" borderId="13" xfId="0" applyFont="1" applyBorder="1" applyAlignment="1" applyProtection="1">
      <protection locked="0"/>
    </xf>
    <xf numFmtId="166" fontId="0" fillId="0" borderId="11" xfId="0" applyNumberFormat="1" applyBorder="1"/>
    <xf numFmtId="166" fontId="3" fillId="0" borderId="11" xfId="1" applyNumberFormat="1" applyFont="1" applyBorder="1" applyProtection="1">
      <protection locked="0"/>
    </xf>
    <xf numFmtId="166" fontId="0" fillId="0" borderId="14" xfId="0" applyNumberFormat="1" applyBorder="1"/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44" fontId="3" fillId="0" borderId="16" xfId="1" applyNumberFormat="1" applyFont="1" applyBorder="1" applyProtection="1">
      <protection locked="0"/>
    </xf>
    <xf numFmtId="0" fontId="3" fillId="0" borderId="16" xfId="0" applyFont="1" applyBorder="1" applyAlignment="1" applyProtection="1">
      <protection locked="0"/>
    </xf>
    <xf numFmtId="0" fontId="3" fillId="0" borderId="17" xfId="0" applyFont="1" applyBorder="1" applyAlignment="1" applyProtection="1">
      <protection locked="0"/>
    </xf>
    <xf numFmtId="166" fontId="0" fillId="0" borderId="16" xfId="0" applyNumberFormat="1" applyBorder="1"/>
    <xf numFmtId="166" fontId="3" fillId="0" borderId="16" xfId="1" applyNumberFormat="1" applyFont="1" applyBorder="1" applyProtection="1">
      <protection locked="0"/>
    </xf>
    <xf numFmtId="166" fontId="0" fillId="0" borderId="18" xfId="0" applyNumberFormat="1" applyBorder="1"/>
    <xf numFmtId="166" fontId="3" fillId="0" borderId="18" xfId="1" applyNumberFormat="1" applyFont="1" applyBorder="1" applyProtection="1">
      <protection locked="0"/>
    </xf>
    <xf numFmtId="44" fontId="0" fillId="0" borderId="16" xfId="0" applyNumberFormat="1" applyBorder="1"/>
    <xf numFmtId="44" fontId="6" fillId="0" borderId="16" xfId="1" applyNumberFormat="1" applyFont="1" applyFill="1" applyBorder="1" applyProtection="1">
      <protection locked="0"/>
    </xf>
    <xf numFmtId="0" fontId="6" fillId="0" borderId="16" xfId="0" applyFont="1" applyFill="1" applyBorder="1" applyAlignment="1" applyProtection="1">
      <protection locked="0"/>
    </xf>
    <xf numFmtId="0" fontId="6" fillId="0" borderId="17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>
      <protection locked="0"/>
    </xf>
    <xf numFmtId="0" fontId="3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44" fontId="3" fillId="0" borderId="20" xfId="1" applyNumberFormat="1" applyFont="1" applyBorder="1" applyProtection="1">
      <protection locked="0"/>
    </xf>
    <xf numFmtId="0" fontId="3" fillId="0" borderId="20" xfId="0" applyFont="1" applyFill="1" applyBorder="1" applyAlignment="1" applyProtection="1">
      <protection locked="0"/>
    </xf>
    <xf numFmtId="0" fontId="3" fillId="0" borderId="21" xfId="0" applyFont="1" applyBorder="1" applyAlignment="1" applyProtection="1">
      <protection locked="0"/>
    </xf>
    <xf numFmtId="166" fontId="0" fillId="0" borderId="20" xfId="0" applyNumberFormat="1" applyBorder="1"/>
    <xf numFmtId="166" fontId="3" fillId="0" borderId="20" xfId="1" applyNumberFormat="1" applyFont="1" applyBorder="1" applyProtection="1">
      <protection locked="0"/>
    </xf>
    <xf numFmtId="166" fontId="0" fillId="0" borderId="22" xfId="0" applyNumberFormat="1" applyBorder="1"/>
    <xf numFmtId="44" fontId="3" fillId="0" borderId="0" xfId="1" applyNumberFormat="1" applyFont="1" applyBorder="1" applyProtection="1">
      <protection hidden="1"/>
    </xf>
    <xf numFmtId="44" fontId="3" fillId="0" borderId="23" xfId="1" applyNumberFormat="1" applyFont="1" applyBorder="1" applyProtection="1">
      <protection hidden="1"/>
    </xf>
    <xf numFmtId="164" fontId="0" fillId="0" borderId="0" xfId="0" applyNumberFormat="1"/>
    <xf numFmtId="44" fontId="3" fillId="0" borderId="24" xfId="1" applyNumberFormat="1" applyFont="1" applyBorder="1" applyProtection="1">
      <protection locked="0"/>
    </xf>
    <xf numFmtId="44" fontId="3" fillId="4" borderId="23" xfId="1" applyNumberFormat="1" applyFont="1" applyFill="1" applyBorder="1"/>
    <xf numFmtId="168" fontId="3" fillId="0" borderId="0" xfId="0" applyNumberFormat="1" applyFont="1" applyBorder="1"/>
    <xf numFmtId="168" fontId="0" fillId="0" borderId="0" xfId="0" applyNumberFormat="1"/>
    <xf numFmtId="44" fontId="3" fillId="0" borderId="8" xfId="1" applyNumberFormat="1" applyFont="1" applyBorder="1" applyProtection="1">
      <protection hidden="1"/>
    </xf>
    <xf numFmtId="44" fontId="3" fillId="4" borderId="25" xfId="1" applyNumberFormat="1" applyFont="1" applyFill="1" applyBorder="1"/>
    <xf numFmtId="0" fontId="2" fillId="0" borderId="0" xfId="0" applyFont="1" applyFill="1" applyBorder="1" applyAlignment="1">
      <alignment horizontal="center"/>
    </xf>
    <xf numFmtId="167" fontId="0" fillId="0" borderId="0" xfId="0" applyNumberFormat="1" applyFill="1"/>
    <xf numFmtId="166" fontId="3" fillId="0" borderId="0" xfId="0" applyNumberFormat="1" applyFont="1" applyFill="1" applyBorder="1" applyAlignment="1" applyProtection="1">
      <protection locked="0"/>
    </xf>
    <xf numFmtId="166" fontId="0" fillId="0" borderId="0" xfId="0" applyNumberFormat="1"/>
    <xf numFmtId="8" fontId="0" fillId="0" borderId="0" xfId="0" applyNumberFormat="1"/>
  </cellXfs>
  <cellStyles count="2">
    <cellStyle name="Navad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selection activeCell="G28" sqref="G28"/>
    </sheetView>
  </sheetViews>
  <sheetFormatPr defaultRowHeight="12.75" x14ac:dyDescent="0.2"/>
  <cols>
    <col min="1" max="1" width="25.7109375" bestFit="1" customWidth="1"/>
    <col min="2" max="2" width="10.85546875" bestFit="1" customWidth="1"/>
    <col min="3" max="4" width="9.28515625" bestFit="1" customWidth="1"/>
    <col min="5" max="5" width="9.85546875" bestFit="1" customWidth="1"/>
    <col min="6" max="6" width="18.5703125" bestFit="1" customWidth="1"/>
    <col min="7" max="7" width="17.5703125" customWidth="1"/>
    <col min="8" max="8" width="27" bestFit="1" customWidth="1"/>
    <col min="9" max="9" width="11.85546875" bestFit="1" customWidth="1"/>
    <col min="10" max="10" width="11" style="23" bestFit="1" customWidth="1"/>
    <col min="11" max="11" width="12.28515625" style="18" bestFit="1" customWidth="1"/>
    <col min="12" max="12" width="11" bestFit="1" customWidth="1"/>
  </cols>
  <sheetData>
    <row r="1" spans="1:13" s="22" customFormat="1" x14ac:dyDescent="0.2">
      <c r="A1" s="21" t="s">
        <v>31</v>
      </c>
      <c r="K1" s="18"/>
    </row>
    <row r="2" spans="1:13" x14ac:dyDescent="0.2">
      <c r="I2" s="15" t="s">
        <v>35</v>
      </c>
    </row>
    <row r="3" spans="1:13" x14ac:dyDescent="0.2">
      <c r="A3" t="s">
        <v>50</v>
      </c>
      <c r="E3" t="s">
        <v>22</v>
      </c>
      <c r="F3" t="s">
        <v>39</v>
      </c>
      <c r="G3">
        <v>5</v>
      </c>
      <c r="I3" s="15">
        <v>32</v>
      </c>
      <c r="J3" s="34">
        <v>37</v>
      </c>
      <c r="K3" s="35">
        <v>45</v>
      </c>
      <c r="L3" s="15">
        <v>49</v>
      </c>
    </row>
    <row r="4" spans="1:13" x14ac:dyDescent="0.2">
      <c r="A4" s="15" t="s">
        <v>8</v>
      </c>
      <c r="E4" s="80">
        <v>3.5</v>
      </c>
      <c r="F4" s="15" t="s">
        <v>38</v>
      </c>
      <c r="G4" s="26">
        <f>E4*G3</f>
        <v>17.5</v>
      </c>
      <c r="I4" s="26">
        <f>G4*I3</f>
        <v>560</v>
      </c>
      <c r="J4" s="27">
        <f>G4*J3</f>
        <v>647.5</v>
      </c>
      <c r="K4" s="28">
        <f>G4*K3</f>
        <v>787.5</v>
      </c>
      <c r="L4" s="26">
        <f>G4*L3</f>
        <v>857.5</v>
      </c>
    </row>
    <row r="5" spans="1:13" x14ac:dyDescent="0.2">
      <c r="A5" s="15" t="s">
        <v>15</v>
      </c>
      <c r="F5" s="15" t="s">
        <v>15</v>
      </c>
      <c r="G5" s="26">
        <v>175</v>
      </c>
      <c r="I5" s="16">
        <f t="shared" ref="I5:I10" si="0">G5</f>
        <v>175</v>
      </c>
      <c r="J5" s="24">
        <f t="shared" ref="J5:J10" si="1">G5</f>
        <v>175</v>
      </c>
      <c r="K5" s="19">
        <f t="shared" ref="K5:L9" si="2">J5</f>
        <v>175</v>
      </c>
      <c r="L5" s="16">
        <f t="shared" si="2"/>
        <v>175</v>
      </c>
      <c r="M5" s="16"/>
    </row>
    <row r="6" spans="1:13" x14ac:dyDescent="0.2">
      <c r="A6" s="15" t="s">
        <v>11</v>
      </c>
      <c r="F6" s="15" t="s">
        <v>40</v>
      </c>
      <c r="G6" s="26">
        <v>111</v>
      </c>
      <c r="I6" s="16">
        <f t="shared" si="0"/>
        <v>111</v>
      </c>
      <c r="J6" s="24">
        <f t="shared" si="1"/>
        <v>111</v>
      </c>
      <c r="K6" s="19">
        <f t="shared" si="2"/>
        <v>111</v>
      </c>
      <c r="L6" s="16">
        <f t="shared" si="2"/>
        <v>111</v>
      </c>
      <c r="M6" s="16"/>
    </row>
    <row r="7" spans="1:13" x14ac:dyDescent="0.2">
      <c r="A7" s="15" t="s">
        <v>23</v>
      </c>
      <c r="F7" s="15" t="s">
        <v>18</v>
      </c>
      <c r="G7" s="26">
        <v>50</v>
      </c>
      <c r="I7" s="16">
        <f t="shared" si="0"/>
        <v>50</v>
      </c>
      <c r="J7" s="24">
        <f t="shared" si="1"/>
        <v>50</v>
      </c>
      <c r="K7" s="19">
        <f t="shared" si="2"/>
        <v>50</v>
      </c>
      <c r="L7" s="16">
        <f t="shared" si="2"/>
        <v>50</v>
      </c>
      <c r="M7" s="16"/>
    </row>
    <row r="8" spans="1:13" x14ac:dyDescent="0.2">
      <c r="A8" s="15" t="s">
        <v>24</v>
      </c>
      <c r="E8" s="16"/>
      <c r="F8" s="15" t="s">
        <v>25</v>
      </c>
      <c r="G8" s="26">
        <v>110</v>
      </c>
      <c r="I8" s="16">
        <f t="shared" si="0"/>
        <v>110</v>
      </c>
      <c r="J8" s="24">
        <f t="shared" si="1"/>
        <v>110</v>
      </c>
      <c r="K8" s="19">
        <f t="shared" si="2"/>
        <v>110</v>
      </c>
      <c r="L8" s="16">
        <f t="shared" si="2"/>
        <v>110</v>
      </c>
      <c r="M8" s="16"/>
    </row>
    <row r="9" spans="1:13" x14ac:dyDescent="0.2">
      <c r="A9" s="15" t="s">
        <v>26</v>
      </c>
      <c r="E9" s="16"/>
      <c r="F9" s="15" t="s">
        <v>16</v>
      </c>
      <c r="G9" s="26">
        <v>65</v>
      </c>
      <c r="I9" s="16">
        <f t="shared" si="0"/>
        <v>65</v>
      </c>
      <c r="J9" s="24">
        <f t="shared" si="1"/>
        <v>65</v>
      </c>
      <c r="K9" s="19">
        <f t="shared" si="2"/>
        <v>65</v>
      </c>
      <c r="L9" s="16">
        <f t="shared" si="2"/>
        <v>65</v>
      </c>
      <c r="M9" s="16"/>
    </row>
    <row r="10" spans="1:13" x14ac:dyDescent="0.2">
      <c r="A10" s="15" t="s">
        <v>14</v>
      </c>
      <c r="F10" s="15" t="s">
        <v>37</v>
      </c>
      <c r="G10" s="26">
        <v>125</v>
      </c>
      <c r="I10" s="16">
        <f t="shared" si="0"/>
        <v>125</v>
      </c>
      <c r="J10" s="24">
        <f t="shared" si="1"/>
        <v>125</v>
      </c>
      <c r="K10" s="19">
        <f>J10</f>
        <v>125</v>
      </c>
      <c r="L10" s="16">
        <f>K10</f>
        <v>125</v>
      </c>
      <c r="M10" s="16"/>
    </row>
    <row r="11" spans="1:13" x14ac:dyDescent="0.2">
      <c r="A11" s="15" t="s">
        <v>28</v>
      </c>
      <c r="E11" s="16"/>
      <c r="F11" s="15" t="s">
        <v>27</v>
      </c>
      <c r="G11" s="26">
        <v>3</v>
      </c>
      <c r="I11" s="16">
        <f>G11*I3</f>
        <v>96</v>
      </c>
      <c r="J11" s="24">
        <f>G11*J3</f>
        <v>111</v>
      </c>
      <c r="K11" s="19">
        <f>G11*K3</f>
        <v>135</v>
      </c>
      <c r="L11" s="16">
        <f>G11*L3</f>
        <v>147</v>
      </c>
      <c r="M11" s="16"/>
    </row>
    <row r="12" spans="1:13" x14ac:dyDescent="0.2">
      <c r="A12" s="15"/>
      <c r="E12" s="16"/>
      <c r="F12" s="15" t="s">
        <v>28</v>
      </c>
      <c r="G12" s="26">
        <v>65</v>
      </c>
      <c r="I12" s="16">
        <f>G12</f>
        <v>65</v>
      </c>
      <c r="J12" s="24">
        <f>G12</f>
        <v>65</v>
      </c>
      <c r="K12" s="19">
        <f>J12</f>
        <v>65</v>
      </c>
      <c r="L12" s="16">
        <f>K12</f>
        <v>65</v>
      </c>
      <c r="M12" s="16"/>
    </row>
    <row r="13" spans="1:13" x14ac:dyDescent="0.2">
      <c r="H13" t="s">
        <v>29</v>
      </c>
      <c r="I13" s="26">
        <f>SUM(I4:I12)</f>
        <v>1357</v>
      </c>
      <c r="J13" s="27">
        <f>SUM(J4:J12)</f>
        <v>1459.5</v>
      </c>
      <c r="K13" s="28">
        <f>SUM(K4:K12)</f>
        <v>1623.5</v>
      </c>
      <c r="L13" s="26">
        <f>SUM(L4:L12)</f>
        <v>1705.5</v>
      </c>
      <c r="M13" s="16"/>
    </row>
    <row r="14" spans="1:13" x14ac:dyDescent="0.2">
      <c r="H14" s="15" t="s">
        <v>36</v>
      </c>
      <c r="I14" s="29">
        <f>I13/I15</f>
        <v>54.28</v>
      </c>
      <c r="J14" s="30">
        <f>J13/J15</f>
        <v>48.65</v>
      </c>
      <c r="K14" s="31">
        <f>K13/K15</f>
        <v>41.628205128205131</v>
      </c>
      <c r="L14" s="29">
        <f>L13/L15</f>
        <v>40.607142857142854</v>
      </c>
      <c r="M14" s="17"/>
    </row>
    <row r="15" spans="1:13" x14ac:dyDescent="0.2">
      <c r="H15" t="s">
        <v>30</v>
      </c>
      <c r="I15">
        <v>25</v>
      </c>
      <c r="J15" s="23">
        <v>30</v>
      </c>
      <c r="K15" s="18">
        <v>39</v>
      </c>
      <c r="L15">
        <v>42</v>
      </c>
    </row>
    <row r="16" spans="1:13" x14ac:dyDescent="0.2">
      <c r="H16" t="s">
        <v>41</v>
      </c>
      <c r="I16" s="32">
        <f>I14*239.64</f>
        <v>13007.6592</v>
      </c>
      <c r="J16" s="32">
        <f>J14*239.64</f>
        <v>11658.485999999999</v>
      </c>
      <c r="K16" s="33">
        <f>K14*239.64</f>
        <v>9975.7830769230768</v>
      </c>
      <c r="L16" s="32">
        <f>L14*239.64</f>
        <v>9731.0957142857133</v>
      </c>
    </row>
    <row r="17" spans="1:12" x14ac:dyDescent="0.2">
      <c r="H17" t="s">
        <v>49</v>
      </c>
      <c r="I17" s="27">
        <f>I14/G3</f>
        <v>10.856</v>
      </c>
      <c r="J17" s="27">
        <f>J14/G3</f>
        <v>9.73</v>
      </c>
      <c r="K17" s="28">
        <f>K14/G3</f>
        <v>8.3256410256410263</v>
      </c>
      <c r="L17" s="27">
        <f>L14/G3</f>
        <v>8.1214285714285701</v>
      </c>
    </row>
    <row r="18" spans="1:12" x14ac:dyDescent="0.2">
      <c r="H18" t="s">
        <v>41</v>
      </c>
      <c r="I18" s="77">
        <f>I17*239.64</f>
        <v>2601.5318399999996</v>
      </c>
      <c r="J18" s="77">
        <f>J17*239.64</f>
        <v>2331.6972000000001</v>
      </c>
      <c r="K18" s="33">
        <f>K17*239.64</f>
        <v>1995.1566153846154</v>
      </c>
      <c r="L18" s="77">
        <f>L17*239.64</f>
        <v>1946.2191428571425</v>
      </c>
    </row>
    <row r="20" spans="1:12" s="22" customFormat="1" x14ac:dyDescent="0.2">
      <c r="A20" s="21" t="s">
        <v>32</v>
      </c>
      <c r="K20" s="18"/>
    </row>
    <row r="21" spans="1:12" x14ac:dyDescent="0.2">
      <c r="B21" t="s">
        <v>19</v>
      </c>
      <c r="I21" s="15" t="s">
        <v>35</v>
      </c>
    </row>
    <row r="22" spans="1:12" x14ac:dyDescent="0.2">
      <c r="A22" t="s">
        <v>74</v>
      </c>
      <c r="B22">
        <v>45</v>
      </c>
      <c r="C22" t="s">
        <v>20</v>
      </c>
      <c r="D22" t="s">
        <v>21</v>
      </c>
      <c r="F22" t="s">
        <v>39</v>
      </c>
      <c r="G22">
        <v>4</v>
      </c>
      <c r="I22" s="15">
        <v>32</v>
      </c>
      <c r="J22" s="34">
        <v>37</v>
      </c>
      <c r="K22" s="35">
        <v>45</v>
      </c>
      <c r="L22" s="15">
        <v>49</v>
      </c>
    </row>
    <row r="23" spans="1:12" x14ac:dyDescent="0.2">
      <c r="A23" s="15" t="s">
        <v>8</v>
      </c>
      <c r="B23" s="26">
        <v>497.45</v>
      </c>
      <c r="C23" s="26">
        <f>B23/B22</f>
        <v>11.054444444444444</v>
      </c>
      <c r="D23" s="26">
        <f>C23/4</f>
        <v>2.763611111111111</v>
      </c>
      <c r="F23" s="15" t="s">
        <v>38</v>
      </c>
      <c r="G23" s="26">
        <f>D23*G22</f>
        <v>11.054444444444444</v>
      </c>
      <c r="I23" s="26">
        <f>G23*I22</f>
        <v>353.74222222222221</v>
      </c>
      <c r="J23" s="27">
        <f>G23*J22</f>
        <v>409.01444444444445</v>
      </c>
      <c r="K23" s="28">
        <f>G23*K22</f>
        <v>497.45</v>
      </c>
      <c r="L23" s="26">
        <f>G23*L22</f>
        <v>541.66777777777781</v>
      </c>
    </row>
    <row r="24" spans="1:12" x14ac:dyDescent="0.2">
      <c r="A24" s="15" t="s">
        <v>15</v>
      </c>
      <c r="B24" s="26">
        <v>186.96</v>
      </c>
      <c r="C24" s="26"/>
      <c r="D24" s="26"/>
      <c r="F24" s="15" t="s">
        <v>15</v>
      </c>
      <c r="G24" s="26">
        <v>186.96</v>
      </c>
      <c r="I24" s="16">
        <f t="shared" ref="I24:I29" si="3">G24</f>
        <v>186.96</v>
      </c>
      <c r="J24" s="24">
        <f t="shared" ref="J24:J29" si="4">G24</f>
        <v>186.96</v>
      </c>
      <c r="K24" s="19">
        <f t="shared" ref="K24:L29" si="5">J24</f>
        <v>186.96</v>
      </c>
      <c r="L24" s="16">
        <f t="shared" si="5"/>
        <v>186.96</v>
      </c>
    </row>
    <row r="25" spans="1:12" x14ac:dyDescent="0.2">
      <c r="A25" s="15" t="s">
        <v>40</v>
      </c>
      <c r="B25" s="26">
        <v>120</v>
      </c>
      <c r="C25" s="26"/>
      <c r="D25" s="26"/>
      <c r="F25" s="15" t="s">
        <v>11</v>
      </c>
      <c r="G25" s="26">
        <f>B25</f>
        <v>120</v>
      </c>
      <c r="I25" s="16">
        <f t="shared" si="3"/>
        <v>120</v>
      </c>
      <c r="J25" s="24">
        <f t="shared" si="4"/>
        <v>120</v>
      </c>
      <c r="K25" s="19">
        <f t="shared" si="5"/>
        <v>120</v>
      </c>
      <c r="L25" s="16">
        <f t="shared" si="5"/>
        <v>120</v>
      </c>
    </row>
    <row r="26" spans="1:12" x14ac:dyDescent="0.2">
      <c r="A26" s="15" t="s">
        <v>23</v>
      </c>
      <c r="B26" s="26">
        <v>15</v>
      </c>
      <c r="C26" s="26"/>
      <c r="D26" s="26"/>
      <c r="F26" s="15" t="s">
        <v>18</v>
      </c>
      <c r="G26" s="26">
        <f>B26</f>
        <v>15</v>
      </c>
      <c r="I26" s="16">
        <f t="shared" si="3"/>
        <v>15</v>
      </c>
      <c r="J26" s="24">
        <f t="shared" si="4"/>
        <v>15</v>
      </c>
      <c r="K26" s="19">
        <f t="shared" si="5"/>
        <v>15</v>
      </c>
      <c r="L26" s="16">
        <f t="shared" si="5"/>
        <v>15</v>
      </c>
    </row>
    <row r="27" spans="1:12" x14ac:dyDescent="0.2">
      <c r="A27" s="15" t="s">
        <v>24</v>
      </c>
      <c r="B27" s="26">
        <v>83.4</v>
      </c>
      <c r="C27" s="26"/>
      <c r="D27" s="26"/>
      <c r="F27" s="15" t="s">
        <v>25</v>
      </c>
      <c r="G27" s="26">
        <v>83.4</v>
      </c>
      <c r="I27" s="16">
        <f t="shared" si="3"/>
        <v>83.4</v>
      </c>
      <c r="J27" s="24">
        <f t="shared" si="4"/>
        <v>83.4</v>
      </c>
      <c r="K27" s="19">
        <f t="shared" si="5"/>
        <v>83.4</v>
      </c>
      <c r="L27" s="16">
        <f t="shared" si="5"/>
        <v>83.4</v>
      </c>
    </row>
    <row r="28" spans="1:12" x14ac:dyDescent="0.2">
      <c r="A28" s="15" t="s">
        <v>16</v>
      </c>
      <c r="B28" s="26">
        <v>23.81</v>
      </c>
      <c r="C28" s="26"/>
      <c r="D28" s="26"/>
      <c r="F28" s="15" t="s">
        <v>16</v>
      </c>
      <c r="G28" s="26">
        <f>B28</f>
        <v>23.81</v>
      </c>
      <c r="I28" s="16">
        <f t="shared" si="3"/>
        <v>23.81</v>
      </c>
      <c r="J28" s="24">
        <f t="shared" si="4"/>
        <v>23.81</v>
      </c>
      <c r="K28" s="19">
        <f t="shared" si="5"/>
        <v>23.81</v>
      </c>
      <c r="L28" s="16">
        <f t="shared" si="5"/>
        <v>23.81</v>
      </c>
    </row>
    <row r="29" spans="1:12" x14ac:dyDescent="0.2">
      <c r="A29" s="20" t="s">
        <v>17</v>
      </c>
      <c r="B29" s="26">
        <v>0</v>
      </c>
      <c r="C29" s="26"/>
      <c r="D29" s="26"/>
      <c r="F29" s="15" t="s">
        <v>33</v>
      </c>
      <c r="G29" s="26">
        <f>B29</f>
        <v>0</v>
      </c>
      <c r="I29" s="16">
        <f t="shared" si="3"/>
        <v>0</v>
      </c>
      <c r="J29" s="24">
        <f t="shared" si="4"/>
        <v>0</v>
      </c>
      <c r="K29" s="19">
        <f t="shared" si="5"/>
        <v>0</v>
      </c>
      <c r="L29" s="16">
        <f t="shared" si="5"/>
        <v>0</v>
      </c>
    </row>
    <row r="30" spans="1:12" x14ac:dyDescent="0.2">
      <c r="A30" s="15" t="s">
        <v>14</v>
      </c>
      <c r="B30">
        <v>227.2</v>
      </c>
      <c r="F30" s="15" t="s">
        <v>27</v>
      </c>
      <c r="G30" s="26">
        <f>B30/45</f>
        <v>5.0488888888888885</v>
      </c>
      <c r="I30" s="16">
        <f>G30*I22</f>
        <v>161.56444444444443</v>
      </c>
      <c r="J30" s="24">
        <f>G30*J22</f>
        <v>186.80888888888887</v>
      </c>
      <c r="K30" s="19">
        <f>G30*K22</f>
        <v>227.2</v>
      </c>
      <c r="L30" s="16">
        <f>G30*L22</f>
        <v>247.39555555555555</v>
      </c>
    </row>
    <row r="31" spans="1:12" x14ac:dyDescent="0.2">
      <c r="A31" s="15" t="s">
        <v>28</v>
      </c>
      <c r="F31" s="15" t="s">
        <v>28</v>
      </c>
      <c r="G31" s="26">
        <f>B31</f>
        <v>0</v>
      </c>
      <c r="I31" s="16">
        <f>G31</f>
        <v>0</v>
      </c>
      <c r="J31" s="24">
        <f>G31</f>
        <v>0</v>
      </c>
      <c r="K31" s="19">
        <f>J31</f>
        <v>0</v>
      </c>
      <c r="L31" s="16">
        <f>K31</f>
        <v>0</v>
      </c>
    </row>
    <row r="32" spans="1:12" x14ac:dyDescent="0.2">
      <c r="A32" s="15"/>
      <c r="B32" s="26">
        <f>SUM(B23:B31)</f>
        <v>1153.82</v>
      </c>
      <c r="F32" s="15" t="s">
        <v>34</v>
      </c>
      <c r="G32" s="26"/>
      <c r="I32" s="16">
        <f>G32</f>
        <v>0</v>
      </c>
      <c r="J32" s="24">
        <f>G32</f>
        <v>0</v>
      </c>
      <c r="K32" s="19">
        <f>J32</f>
        <v>0</v>
      </c>
      <c r="L32" s="16">
        <f>K32</f>
        <v>0</v>
      </c>
    </row>
    <row r="33" spans="8:12" x14ac:dyDescent="0.2">
      <c r="H33" t="s">
        <v>29</v>
      </c>
      <c r="I33" s="26">
        <f>SUM(I23:I32)</f>
        <v>944.47666666666657</v>
      </c>
      <c r="J33" s="27">
        <f>SUM(J23:J32)</f>
        <v>1024.9933333333333</v>
      </c>
      <c r="K33" s="28">
        <f>SUM(K23:K32)</f>
        <v>1153.82</v>
      </c>
      <c r="L33" s="26">
        <f>SUM(L23:L32)</f>
        <v>1218.2333333333333</v>
      </c>
    </row>
    <row r="34" spans="8:12" x14ac:dyDescent="0.2">
      <c r="H34" s="15" t="s">
        <v>36</v>
      </c>
      <c r="I34" s="29">
        <f>I33/I35</f>
        <v>37.779066666666665</v>
      </c>
      <c r="J34" s="30">
        <f>J33/J35</f>
        <v>34.166444444444444</v>
      </c>
      <c r="K34" s="31">
        <f>K33/K35</f>
        <v>29.585128205128203</v>
      </c>
      <c r="L34" s="29">
        <f>L33/L35</f>
        <v>29.005555555555556</v>
      </c>
    </row>
    <row r="35" spans="8:12" x14ac:dyDescent="0.2">
      <c r="H35" t="s">
        <v>30</v>
      </c>
      <c r="I35">
        <v>25</v>
      </c>
      <c r="J35" s="23">
        <v>30</v>
      </c>
      <c r="K35" s="18">
        <v>39</v>
      </c>
      <c r="L35">
        <v>42</v>
      </c>
    </row>
    <row r="36" spans="8:12" x14ac:dyDescent="0.2">
      <c r="H36" t="s">
        <v>41</v>
      </c>
      <c r="I36" s="32">
        <f>I34*239.64</f>
        <v>9053.3755359999996</v>
      </c>
      <c r="J36" s="32">
        <f>J34*239.64</f>
        <v>8187.6467466666663</v>
      </c>
      <c r="K36" s="33">
        <f>K34*239.64</f>
        <v>7089.7801230769219</v>
      </c>
      <c r="L36" s="32">
        <f>L34*239.64</f>
        <v>6950.891333333333</v>
      </c>
    </row>
    <row r="37" spans="8:12" x14ac:dyDescent="0.2">
      <c r="H37" t="s">
        <v>49</v>
      </c>
      <c r="I37" s="27">
        <f>I34/G22</f>
        <v>9.4447666666666663</v>
      </c>
      <c r="J37" s="27">
        <f>J34/G22</f>
        <v>8.541611111111111</v>
      </c>
      <c r="K37" s="28">
        <f>K34/G22</f>
        <v>7.3962820512820509</v>
      </c>
      <c r="L37" s="27">
        <f>L34/G22</f>
        <v>7.2513888888888891</v>
      </c>
    </row>
    <row r="38" spans="8:12" x14ac:dyDescent="0.2">
      <c r="H38" t="s">
        <v>41</v>
      </c>
      <c r="I38" s="77">
        <f>I37*239.64</f>
        <v>2263.3438839999999</v>
      </c>
      <c r="J38" s="77">
        <f>J37*239.64</f>
        <v>2046.9116866666666</v>
      </c>
      <c r="K38" s="33">
        <f>K37*239.64</f>
        <v>1772.4450307692305</v>
      </c>
      <c r="L38" s="77">
        <f>L37*239.64</f>
        <v>1737.7228333333333</v>
      </c>
    </row>
    <row r="41" spans="8:12" x14ac:dyDescent="0.2">
      <c r="J41"/>
      <c r="K41"/>
    </row>
    <row r="42" spans="8:12" x14ac:dyDescent="0.2">
      <c r="J42"/>
      <c r="K42"/>
    </row>
    <row r="43" spans="8:12" x14ac:dyDescent="0.2">
      <c r="J43"/>
      <c r="K43"/>
    </row>
    <row r="44" spans="8:12" x14ac:dyDescent="0.2">
      <c r="J44"/>
      <c r="K44"/>
    </row>
    <row r="45" spans="8:12" x14ac:dyDescent="0.2">
      <c r="J45"/>
      <c r="K45"/>
    </row>
    <row r="46" spans="8:12" x14ac:dyDescent="0.2">
      <c r="J46"/>
      <c r="K46"/>
    </row>
    <row r="47" spans="8:12" x14ac:dyDescent="0.2">
      <c r="J47"/>
      <c r="K47"/>
    </row>
    <row r="48" spans="8:12" x14ac:dyDescent="0.2">
      <c r="J48"/>
      <c r="K48"/>
    </row>
    <row r="49" spans="10:11" x14ac:dyDescent="0.2">
      <c r="J49"/>
      <c r="K49"/>
    </row>
    <row r="50" spans="10:11" x14ac:dyDescent="0.2">
      <c r="J50"/>
      <c r="K50"/>
    </row>
    <row r="51" spans="10:11" x14ac:dyDescent="0.2">
      <c r="J51"/>
      <c r="K51"/>
    </row>
    <row r="52" spans="10:11" x14ac:dyDescent="0.2">
      <c r="J52"/>
      <c r="K52"/>
    </row>
    <row r="53" spans="10:11" x14ac:dyDescent="0.2">
      <c r="J53"/>
      <c r="K53"/>
    </row>
    <row r="54" spans="10:11" x14ac:dyDescent="0.2">
      <c r="J54"/>
      <c r="K54"/>
    </row>
    <row r="55" spans="10:11" x14ac:dyDescent="0.2">
      <c r="J55"/>
      <c r="K55"/>
    </row>
    <row r="56" spans="10:11" x14ac:dyDescent="0.2">
      <c r="J56"/>
      <c r="K56"/>
    </row>
    <row r="57" spans="10:11" x14ac:dyDescent="0.2">
      <c r="J57"/>
      <c r="K57"/>
    </row>
    <row r="58" spans="10:11" x14ac:dyDescent="0.2">
      <c r="J58"/>
      <c r="K58"/>
    </row>
    <row r="59" spans="10:11" x14ac:dyDescent="0.2">
      <c r="J59"/>
      <c r="K59"/>
    </row>
  </sheetData>
  <phoneticPr fontId="4" type="noConversion"/>
  <pageMargins left="0.75" right="0.75" top="1" bottom="1" header="0" footer="0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80" workbookViewId="0">
      <selection activeCell="E27" sqref="E27"/>
    </sheetView>
  </sheetViews>
  <sheetFormatPr defaultRowHeight="12.75" x14ac:dyDescent="0.2"/>
  <cols>
    <col min="1" max="1" width="9.28515625" bestFit="1" customWidth="1"/>
    <col min="2" max="2" width="8" bestFit="1" customWidth="1"/>
    <col min="3" max="4" width="14" bestFit="1" customWidth="1"/>
    <col min="5" max="5" width="28.42578125" bestFit="1" customWidth="1"/>
    <col min="6" max="6" width="24.85546875" bestFit="1" customWidth="1"/>
    <col min="7" max="7" width="13.7109375" bestFit="1" customWidth="1"/>
    <col min="8" max="8" width="16.7109375" bestFit="1" customWidth="1"/>
    <col min="9" max="9" width="17.140625" bestFit="1" customWidth="1"/>
    <col min="10" max="10" width="26.28515625" bestFit="1" customWidth="1"/>
    <col min="11" max="11" width="15.7109375" bestFit="1" customWidth="1"/>
    <col min="12" max="12" width="21" bestFit="1" customWidth="1"/>
    <col min="13" max="13" width="15.5703125" bestFit="1" customWidth="1"/>
    <col min="14" max="14" width="12.85546875" bestFit="1" customWidth="1"/>
  </cols>
  <sheetData>
    <row r="1" spans="1:13" ht="17.25" thickBot="1" x14ac:dyDescent="0.4">
      <c r="A1" s="3" t="s">
        <v>0</v>
      </c>
      <c r="B1" s="4" t="s">
        <v>5</v>
      </c>
      <c r="C1" s="4" t="s">
        <v>1</v>
      </c>
      <c r="D1" s="5" t="s">
        <v>2</v>
      </c>
      <c r="E1" s="4" t="s">
        <v>6</v>
      </c>
      <c r="F1" s="6" t="s">
        <v>7</v>
      </c>
      <c r="G1" s="36" t="s">
        <v>42</v>
      </c>
      <c r="H1" s="14" t="s">
        <v>8</v>
      </c>
      <c r="I1" s="14" t="s">
        <v>16</v>
      </c>
      <c r="J1" s="14" t="s">
        <v>17</v>
      </c>
      <c r="K1" s="14" t="s">
        <v>43</v>
      </c>
      <c r="L1" s="14" t="s">
        <v>72</v>
      </c>
      <c r="M1" s="14" t="s">
        <v>73</v>
      </c>
    </row>
    <row r="2" spans="1:13" ht="15.75" thickTop="1" x14ac:dyDescent="0.3">
      <c r="A2" s="37"/>
      <c r="B2" s="38" t="s">
        <v>51</v>
      </c>
      <c r="C2" s="39">
        <v>1105</v>
      </c>
      <c r="D2" s="39"/>
      <c r="E2" s="40" t="s">
        <v>52</v>
      </c>
      <c r="F2" s="41"/>
      <c r="G2" s="78">
        <f>C2</f>
        <v>1105</v>
      </c>
      <c r="H2" s="42"/>
      <c r="I2" s="43"/>
      <c r="J2" s="42"/>
      <c r="K2" s="42"/>
      <c r="L2" s="42"/>
      <c r="M2" s="44"/>
    </row>
    <row r="3" spans="1:13" ht="15" x14ac:dyDescent="0.3">
      <c r="A3" s="45">
        <v>1</v>
      </c>
      <c r="B3" s="46" t="s">
        <v>13</v>
      </c>
      <c r="C3" s="47"/>
      <c r="D3" s="47">
        <v>96.45</v>
      </c>
      <c r="E3" s="48" t="s">
        <v>59</v>
      </c>
      <c r="F3" s="49" t="s">
        <v>8</v>
      </c>
      <c r="G3" s="79">
        <f t="shared" ref="G3:G43" si="0">G2+C3-D3</f>
        <v>1008.55</v>
      </c>
      <c r="H3" s="50">
        <f>D3</f>
        <v>96.45</v>
      </c>
      <c r="I3" s="51"/>
      <c r="J3" s="50"/>
      <c r="K3" s="50"/>
      <c r="L3" s="50"/>
      <c r="M3" s="52"/>
    </row>
    <row r="4" spans="1:13" ht="15" x14ac:dyDescent="0.3">
      <c r="A4" s="45">
        <v>2</v>
      </c>
      <c r="B4" s="46" t="s">
        <v>13</v>
      </c>
      <c r="C4" s="47"/>
      <c r="D4" s="47">
        <v>120.8</v>
      </c>
      <c r="E4" s="48" t="s">
        <v>59</v>
      </c>
      <c r="F4" s="49" t="s">
        <v>8</v>
      </c>
      <c r="G4" s="79">
        <f t="shared" si="0"/>
        <v>887.75</v>
      </c>
      <c r="H4" s="50">
        <f>D4</f>
        <v>120.8</v>
      </c>
      <c r="I4" s="51"/>
      <c r="J4" s="50"/>
      <c r="K4" s="47"/>
      <c r="L4" s="50"/>
      <c r="M4" s="53"/>
    </row>
    <row r="5" spans="1:13" ht="15" x14ac:dyDescent="0.3">
      <c r="A5" s="45">
        <v>3</v>
      </c>
      <c r="B5" s="46" t="s">
        <v>45</v>
      </c>
      <c r="C5" s="47"/>
      <c r="D5" s="47">
        <v>200.2</v>
      </c>
      <c r="E5" s="48" t="s">
        <v>60</v>
      </c>
      <c r="F5" s="49" t="s">
        <v>14</v>
      </c>
      <c r="G5" s="79">
        <f t="shared" si="0"/>
        <v>687.55</v>
      </c>
      <c r="H5" s="50"/>
      <c r="I5" s="51"/>
      <c r="J5" s="50"/>
      <c r="K5" s="50"/>
      <c r="L5" s="50"/>
      <c r="M5" s="47">
        <f>D5</f>
        <v>200.2</v>
      </c>
    </row>
    <row r="6" spans="1:13" ht="15" x14ac:dyDescent="0.3">
      <c r="A6" s="45">
        <v>4</v>
      </c>
      <c r="B6" s="46" t="s">
        <v>53</v>
      </c>
      <c r="C6" s="47"/>
      <c r="D6" s="47">
        <v>27</v>
      </c>
      <c r="E6" s="48" t="s">
        <v>60</v>
      </c>
      <c r="F6" s="49" t="s">
        <v>14</v>
      </c>
      <c r="G6" s="79">
        <f t="shared" si="0"/>
        <v>660.55</v>
      </c>
      <c r="H6" s="47"/>
      <c r="I6" s="51"/>
      <c r="J6" s="50"/>
      <c r="K6" s="50"/>
      <c r="L6" s="50"/>
      <c r="M6" s="47">
        <f>D6</f>
        <v>27</v>
      </c>
    </row>
    <row r="7" spans="1:13" ht="15" x14ac:dyDescent="0.3">
      <c r="A7" s="45">
        <v>5</v>
      </c>
      <c r="B7" s="46" t="s">
        <v>54</v>
      </c>
      <c r="C7" s="47"/>
      <c r="D7" s="47">
        <v>120</v>
      </c>
      <c r="E7" s="48" t="s">
        <v>61</v>
      </c>
      <c r="F7" s="49" t="s">
        <v>11</v>
      </c>
      <c r="G7" s="79">
        <f t="shared" si="0"/>
        <v>540.54999999999995</v>
      </c>
      <c r="H7" s="47"/>
      <c r="I7" s="51"/>
      <c r="J7" s="50"/>
      <c r="K7" s="50">
        <f>D7</f>
        <v>120</v>
      </c>
      <c r="L7" s="50"/>
      <c r="M7" s="52"/>
    </row>
    <row r="8" spans="1:13" ht="15" x14ac:dyDescent="0.3">
      <c r="A8" s="45"/>
      <c r="B8" s="46" t="s">
        <v>54</v>
      </c>
      <c r="C8" s="47">
        <v>48</v>
      </c>
      <c r="D8" s="47"/>
      <c r="E8" s="48"/>
      <c r="F8" s="49" t="s">
        <v>23</v>
      </c>
      <c r="G8" s="79">
        <f t="shared" si="0"/>
        <v>588.54999999999995</v>
      </c>
      <c r="H8" s="50"/>
      <c r="I8" s="50"/>
      <c r="J8" s="51"/>
      <c r="K8" s="50"/>
      <c r="L8" s="50"/>
      <c r="M8" s="47"/>
    </row>
    <row r="9" spans="1:13" ht="15" x14ac:dyDescent="0.3">
      <c r="A9" s="45">
        <v>6</v>
      </c>
      <c r="B9" s="46" t="s">
        <v>54</v>
      </c>
      <c r="C9" s="54"/>
      <c r="D9" s="47">
        <v>48.17</v>
      </c>
      <c r="E9" s="48" t="s">
        <v>59</v>
      </c>
      <c r="F9" s="49" t="s">
        <v>8</v>
      </c>
      <c r="G9" s="79">
        <f t="shared" si="0"/>
        <v>540.38</v>
      </c>
      <c r="H9" s="50">
        <f>D9</f>
        <v>48.17</v>
      </c>
      <c r="I9" s="50"/>
      <c r="J9" s="50"/>
      <c r="K9" s="50"/>
      <c r="L9" s="50"/>
      <c r="M9" s="52"/>
    </row>
    <row r="10" spans="1:13" ht="15" x14ac:dyDescent="0.3">
      <c r="A10" s="45">
        <v>7</v>
      </c>
      <c r="B10" s="46" t="s">
        <v>55</v>
      </c>
      <c r="C10" s="47"/>
      <c r="D10" s="47">
        <v>63.1</v>
      </c>
      <c r="E10" s="48" t="s">
        <v>59</v>
      </c>
      <c r="F10" s="49" t="s">
        <v>8</v>
      </c>
      <c r="G10" s="79">
        <f t="shared" si="0"/>
        <v>477.28</v>
      </c>
      <c r="H10" s="50">
        <f>D10</f>
        <v>63.1</v>
      </c>
      <c r="I10" s="50"/>
      <c r="J10" s="50"/>
      <c r="K10" s="50"/>
      <c r="L10" s="50"/>
      <c r="M10" s="52"/>
    </row>
    <row r="11" spans="1:13" ht="15" x14ac:dyDescent="0.3">
      <c r="A11" s="45">
        <v>8</v>
      </c>
      <c r="B11" s="46" t="s">
        <v>55</v>
      </c>
      <c r="C11" s="47"/>
      <c r="D11" s="47">
        <v>60.59</v>
      </c>
      <c r="E11" s="48" t="s">
        <v>62</v>
      </c>
      <c r="F11" s="49" t="s">
        <v>15</v>
      </c>
      <c r="G11" s="79">
        <f t="shared" si="0"/>
        <v>416.68999999999994</v>
      </c>
      <c r="H11" s="47"/>
      <c r="I11" s="50"/>
      <c r="J11" s="50"/>
      <c r="K11" s="50">
        <f>D11</f>
        <v>60.59</v>
      </c>
      <c r="L11" s="51"/>
      <c r="M11" s="52"/>
    </row>
    <row r="12" spans="1:13" ht="15" x14ac:dyDescent="0.3">
      <c r="A12" s="45">
        <v>9</v>
      </c>
      <c r="B12" s="46" t="s">
        <v>56</v>
      </c>
      <c r="C12" s="47"/>
      <c r="D12" s="47">
        <v>24.85</v>
      </c>
      <c r="E12" s="48" t="s">
        <v>59</v>
      </c>
      <c r="F12" s="49" t="s">
        <v>8</v>
      </c>
      <c r="G12" s="79">
        <f>G11+C12-D12</f>
        <v>391.83999999999992</v>
      </c>
      <c r="H12" s="50">
        <f>D12</f>
        <v>24.85</v>
      </c>
      <c r="I12" s="47"/>
      <c r="J12" s="50"/>
      <c r="K12" s="50"/>
      <c r="L12" s="50"/>
      <c r="M12" s="52"/>
    </row>
    <row r="13" spans="1:13" ht="15" x14ac:dyDescent="0.3">
      <c r="A13" s="45">
        <v>10</v>
      </c>
      <c r="B13" s="46" t="s">
        <v>54</v>
      </c>
      <c r="C13" s="47"/>
      <c r="D13" s="47">
        <v>18.86</v>
      </c>
      <c r="E13" s="48" t="s">
        <v>66</v>
      </c>
      <c r="F13" s="49" t="s">
        <v>67</v>
      </c>
      <c r="G13" s="79">
        <f>G12+C13-D13</f>
        <v>372.9799999999999</v>
      </c>
      <c r="H13" s="47"/>
      <c r="I13" s="50">
        <f>D13</f>
        <v>18.86</v>
      </c>
      <c r="J13" s="50"/>
      <c r="K13" s="51"/>
      <c r="L13" s="51"/>
      <c r="M13" s="52"/>
    </row>
    <row r="14" spans="1:13" ht="15" x14ac:dyDescent="0.3">
      <c r="A14" s="45">
        <v>11</v>
      </c>
      <c r="B14" s="46" t="s">
        <v>56</v>
      </c>
      <c r="C14" s="54"/>
      <c r="D14" s="47">
        <v>22.63</v>
      </c>
      <c r="E14" s="48" t="s">
        <v>59</v>
      </c>
      <c r="F14" s="49" t="s">
        <v>8</v>
      </c>
      <c r="G14" s="79">
        <f t="shared" si="0"/>
        <v>350.34999999999991</v>
      </c>
      <c r="H14" s="50">
        <f>D14</f>
        <v>22.63</v>
      </c>
      <c r="I14" s="50"/>
      <c r="J14" s="50"/>
      <c r="K14" s="51"/>
      <c r="L14" s="50"/>
      <c r="M14" s="52"/>
    </row>
    <row r="15" spans="1:13" ht="15" x14ac:dyDescent="0.3">
      <c r="A15" s="45">
        <v>12</v>
      </c>
      <c r="B15" s="46" t="s">
        <v>57</v>
      </c>
      <c r="C15" s="47"/>
      <c r="D15" s="47">
        <v>72.84</v>
      </c>
      <c r="E15" s="48" t="s">
        <v>59</v>
      </c>
      <c r="F15" s="49" t="s">
        <v>8</v>
      </c>
      <c r="G15" s="79">
        <f t="shared" si="0"/>
        <v>277.50999999999988</v>
      </c>
      <c r="H15" s="50">
        <f>D15</f>
        <v>72.84</v>
      </c>
      <c r="I15" s="50"/>
      <c r="J15" s="50"/>
      <c r="K15" s="50"/>
      <c r="L15" s="50"/>
      <c r="M15" s="52"/>
    </row>
    <row r="16" spans="1:13" ht="15" x14ac:dyDescent="0.3">
      <c r="A16" s="45">
        <v>13</v>
      </c>
      <c r="B16" s="46" t="s">
        <v>58</v>
      </c>
      <c r="C16" s="47"/>
      <c r="D16" s="47">
        <v>1.7</v>
      </c>
      <c r="E16" s="48" t="s">
        <v>62</v>
      </c>
      <c r="F16" s="49" t="s">
        <v>8</v>
      </c>
      <c r="G16" s="79">
        <f t="shared" si="0"/>
        <v>275.80999999999989</v>
      </c>
      <c r="H16" s="50">
        <f>D16</f>
        <v>1.7</v>
      </c>
      <c r="I16" s="51"/>
      <c r="J16" s="50"/>
      <c r="K16" s="50"/>
      <c r="L16" s="50"/>
      <c r="M16" s="52"/>
    </row>
    <row r="17" spans="1:13" ht="15" x14ac:dyDescent="0.3">
      <c r="A17" s="45">
        <v>14</v>
      </c>
      <c r="B17" s="46" t="s">
        <v>58</v>
      </c>
      <c r="C17" s="47"/>
      <c r="D17" s="55">
        <v>15</v>
      </c>
      <c r="E17" s="56" t="s">
        <v>60</v>
      </c>
      <c r="F17" s="57" t="s">
        <v>68</v>
      </c>
      <c r="G17" s="79">
        <f>G16+C17-D17</f>
        <v>260.80999999999989</v>
      </c>
      <c r="H17" s="50"/>
      <c r="I17" s="50"/>
      <c r="J17" s="51"/>
      <c r="K17" s="50"/>
      <c r="L17" s="50">
        <f>D17</f>
        <v>15</v>
      </c>
      <c r="M17" s="52"/>
    </row>
    <row r="18" spans="1:13" ht="15" x14ac:dyDescent="0.3">
      <c r="A18" s="45">
        <v>15</v>
      </c>
      <c r="B18" s="46" t="s">
        <v>58</v>
      </c>
      <c r="C18" s="54"/>
      <c r="D18" s="55">
        <v>20</v>
      </c>
      <c r="E18" s="56" t="s">
        <v>11</v>
      </c>
      <c r="F18" s="57" t="s">
        <v>69</v>
      </c>
      <c r="G18" s="79">
        <f>G17+C18-D18</f>
        <v>240.80999999999989</v>
      </c>
      <c r="H18" s="50"/>
      <c r="I18" s="50"/>
      <c r="J18" s="51"/>
      <c r="K18" s="50">
        <f>D18</f>
        <v>20</v>
      </c>
      <c r="L18" s="55"/>
      <c r="M18" s="52"/>
    </row>
    <row r="19" spans="1:13" ht="15" x14ac:dyDescent="0.3">
      <c r="A19" s="45">
        <v>16</v>
      </c>
      <c r="B19" s="46" t="s">
        <v>58</v>
      </c>
      <c r="C19" s="47"/>
      <c r="D19" s="47">
        <v>4.95</v>
      </c>
      <c r="E19" s="48" t="s">
        <v>70</v>
      </c>
      <c r="F19" s="49" t="s">
        <v>71</v>
      </c>
      <c r="G19" s="79">
        <f t="shared" si="0"/>
        <v>235.8599999999999</v>
      </c>
      <c r="H19" s="51"/>
      <c r="I19" s="50">
        <f>D19</f>
        <v>4.95</v>
      </c>
      <c r="J19" s="50"/>
      <c r="K19" s="47"/>
      <c r="L19" s="51"/>
      <c r="M19" s="52"/>
    </row>
    <row r="20" spans="1:13" ht="15" x14ac:dyDescent="0.3">
      <c r="A20" s="45">
        <v>17</v>
      </c>
      <c r="B20" s="46" t="s">
        <v>46</v>
      </c>
      <c r="C20" s="47"/>
      <c r="D20" s="47">
        <v>12.65</v>
      </c>
      <c r="E20" s="48" t="s">
        <v>59</v>
      </c>
      <c r="F20" s="49" t="s">
        <v>8</v>
      </c>
      <c r="G20" s="79">
        <f t="shared" si="0"/>
        <v>223.20999999999989</v>
      </c>
      <c r="H20" s="50">
        <f>D20</f>
        <v>12.65</v>
      </c>
      <c r="I20" s="50"/>
      <c r="J20" s="50"/>
      <c r="K20" s="50"/>
      <c r="L20" s="50"/>
      <c r="M20" s="52"/>
    </row>
    <row r="21" spans="1:13" ht="15" x14ac:dyDescent="0.3">
      <c r="A21" s="45">
        <v>18</v>
      </c>
      <c r="B21" s="46" t="s">
        <v>46</v>
      </c>
      <c r="C21" s="47"/>
      <c r="D21" s="47">
        <v>14</v>
      </c>
      <c r="E21" s="48" t="s">
        <v>59</v>
      </c>
      <c r="F21" s="49" t="s">
        <v>8</v>
      </c>
      <c r="G21" s="79">
        <f t="shared" si="0"/>
        <v>209.20999999999989</v>
      </c>
      <c r="H21" s="50">
        <f>D21</f>
        <v>14</v>
      </c>
      <c r="I21" s="50"/>
      <c r="J21" s="50"/>
      <c r="K21" s="47"/>
      <c r="L21" s="50"/>
      <c r="M21" s="53"/>
    </row>
    <row r="22" spans="1:13" ht="15" x14ac:dyDescent="0.3">
      <c r="A22" s="45">
        <v>19</v>
      </c>
      <c r="B22" s="46" t="s">
        <v>63</v>
      </c>
      <c r="C22" s="47"/>
      <c r="D22" s="47">
        <v>20.260000000000002</v>
      </c>
      <c r="E22" s="48" t="s">
        <v>59</v>
      </c>
      <c r="F22" s="49" t="s">
        <v>8</v>
      </c>
      <c r="G22" s="79">
        <f t="shared" si="0"/>
        <v>188.9499999999999</v>
      </c>
      <c r="H22" s="50">
        <f>D22</f>
        <v>20.260000000000002</v>
      </c>
      <c r="I22" s="50"/>
      <c r="J22" s="50"/>
      <c r="K22" s="50"/>
      <c r="L22" s="50"/>
      <c r="M22" s="53"/>
    </row>
    <row r="23" spans="1:13" ht="15" x14ac:dyDescent="0.3">
      <c r="A23" s="45">
        <v>20</v>
      </c>
      <c r="B23" s="46" t="s">
        <v>64</v>
      </c>
      <c r="C23" s="47"/>
      <c r="D23" s="47">
        <v>23.21</v>
      </c>
      <c r="E23" s="48" t="s">
        <v>77</v>
      </c>
      <c r="F23" s="49" t="s">
        <v>69</v>
      </c>
      <c r="G23" s="79">
        <f t="shared" si="0"/>
        <v>165.7399999999999</v>
      </c>
      <c r="H23" s="50"/>
      <c r="I23" s="51"/>
      <c r="J23" s="51"/>
      <c r="K23" s="50">
        <f>D23</f>
        <v>23.21</v>
      </c>
      <c r="L23" s="50"/>
      <c r="M23" s="52"/>
    </row>
    <row r="24" spans="1:13" ht="15" x14ac:dyDescent="0.3">
      <c r="A24" s="45">
        <v>21</v>
      </c>
      <c r="B24" s="46" t="s">
        <v>65</v>
      </c>
      <c r="C24" s="47"/>
      <c r="D24" s="47">
        <v>53.16</v>
      </c>
      <c r="E24" s="48" t="s">
        <v>77</v>
      </c>
      <c r="F24" s="49" t="s">
        <v>69</v>
      </c>
      <c r="G24" s="79">
        <f t="shared" si="0"/>
        <v>112.5799999999999</v>
      </c>
      <c r="H24" s="51"/>
      <c r="I24" s="51"/>
      <c r="J24" s="50"/>
      <c r="K24" s="50">
        <f>D24</f>
        <v>53.16</v>
      </c>
      <c r="L24" s="50"/>
      <c r="M24" s="52"/>
    </row>
    <row r="25" spans="1:13" ht="15" x14ac:dyDescent="0.3">
      <c r="A25" s="45">
        <v>22</v>
      </c>
      <c r="B25" s="46" t="s">
        <v>65</v>
      </c>
      <c r="C25" s="47"/>
      <c r="D25" s="47">
        <v>83.4</v>
      </c>
      <c r="E25" s="48" t="s">
        <v>75</v>
      </c>
      <c r="F25" s="49" t="s">
        <v>76</v>
      </c>
      <c r="G25" s="79">
        <f t="shared" si="0"/>
        <v>29.179999999999893</v>
      </c>
      <c r="H25" s="51"/>
      <c r="I25" s="47"/>
      <c r="J25" s="51"/>
      <c r="K25" s="50"/>
      <c r="L25" s="50"/>
      <c r="M25" s="52"/>
    </row>
    <row r="26" spans="1:13" ht="15" x14ac:dyDescent="0.3">
      <c r="A26" s="45">
        <v>23</v>
      </c>
      <c r="B26" s="46"/>
      <c r="C26" s="47"/>
      <c r="D26" s="47">
        <v>30</v>
      </c>
      <c r="E26" s="48" t="s">
        <v>77</v>
      </c>
      <c r="F26" s="49" t="s">
        <v>11</v>
      </c>
      <c r="G26" s="79">
        <f t="shared" si="0"/>
        <v>-0.82000000000010687</v>
      </c>
      <c r="H26" s="47"/>
      <c r="I26" s="51"/>
      <c r="J26" s="50"/>
      <c r="K26" s="47">
        <v>30</v>
      </c>
      <c r="L26" s="50"/>
      <c r="M26" s="52"/>
    </row>
    <row r="27" spans="1:13" ht="15" x14ac:dyDescent="0.3">
      <c r="A27" s="45"/>
      <c r="B27" s="46"/>
      <c r="C27" s="47"/>
      <c r="D27" s="47"/>
      <c r="E27" s="48"/>
      <c r="F27" s="49"/>
      <c r="G27" s="79">
        <f t="shared" si="0"/>
        <v>-0.82000000000010687</v>
      </c>
      <c r="H27" s="47"/>
      <c r="I27" s="50"/>
      <c r="J27" s="51"/>
      <c r="K27" s="50"/>
      <c r="L27" s="50"/>
      <c r="M27" s="52"/>
    </row>
    <row r="28" spans="1:13" ht="15" x14ac:dyDescent="0.3">
      <c r="A28" s="45"/>
      <c r="B28" s="46"/>
      <c r="C28" s="47"/>
      <c r="D28" s="47"/>
      <c r="E28" s="48"/>
      <c r="F28" s="49"/>
      <c r="G28" s="79">
        <f t="shared" si="0"/>
        <v>-0.82000000000010687</v>
      </c>
      <c r="H28" s="47"/>
      <c r="I28" s="50"/>
      <c r="J28" s="51"/>
      <c r="K28" s="50"/>
      <c r="L28" s="50"/>
      <c r="M28" s="52"/>
    </row>
    <row r="29" spans="1:13" ht="15" x14ac:dyDescent="0.3">
      <c r="A29" s="45"/>
      <c r="B29" s="46"/>
      <c r="C29" s="47"/>
      <c r="D29" s="47"/>
      <c r="E29" s="48"/>
      <c r="F29" s="49"/>
      <c r="G29" s="79">
        <f t="shared" si="0"/>
        <v>-0.82000000000010687</v>
      </c>
      <c r="H29" s="50"/>
      <c r="I29" s="51"/>
      <c r="J29" s="50"/>
      <c r="K29" s="50"/>
      <c r="L29" s="51"/>
      <c r="M29" s="52"/>
    </row>
    <row r="30" spans="1:13" ht="15" x14ac:dyDescent="0.3">
      <c r="A30" s="45"/>
      <c r="B30" s="46"/>
      <c r="C30" s="47"/>
      <c r="D30" s="47"/>
      <c r="E30" s="48"/>
      <c r="F30" s="49"/>
      <c r="G30" s="79">
        <f t="shared" si="0"/>
        <v>-0.82000000000010687</v>
      </c>
      <c r="H30" s="50"/>
      <c r="I30" s="50"/>
      <c r="J30" s="51"/>
      <c r="K30" s="50"/>
      <c r="L30" s="50"/>
      <c r="M30" s="52"/>
    </row>
    <row r="31" spans="1:13" ht="15" x14ac:dyDescent="0.3">
      <c r="A31" s="45"/>
      <c r="B31" s="46"/>
      <c r="C31" s="47"/>
      <c r="D31" s="47"/>
      <c r="E31" s="48"/>
      <c r="F31" s="49"/>
      <c r="G31" s="79">
        <f t="shared" si="0"/>
        <v>-0.82000000000010687</v>
      </c>
      <c r="H31" s="50"/>
      <c r="I31" s="51"/>
      <c r="J31" s="50"/>
      <c r="K31" s="51"/>
      <c r="L31" s="50"/>
      <c r="M31" s="52"/>
    </row>
    <row r="32" spans="1:13" ht="15" x14ac:dyDescent="0.3">
      <c r="A32" s="45"/>
      <c r="B32" s="46"/>
      <c r="C32" s="47"/>
      <c r="D32" s="47"/>
      <c r="E32" s="48"/>
      <c r="F32" s="49"/>
      <c r="G32" s="79">
        <f t="shared" si="0"/>
        <v>-0.82000000000010687</v>
      </c>
      <c r="H32" s="51"/>
      <c r="I32" s="51"/>
      <c r="J32" s="50"/>
      <c r="K32" s="50"/>
      <c r="L32" s="50"/>
      <c r="M32" s="52"/>
    </row>
    <row r="33" spans="1:14" ht="15" x14ac:dyDescent="0.3">
      <c r="A33" s="45"/>
      <c r="B33" s="46"/>
      <c r="C33" s="47"/>
      <c r="D33" s="47"/>
      <c r="E33" s="48"/>
      <c r="F33" s="49"/>
      <c r="G33" s="79">
        <f t="shared" si="0"/>
        <v>-0.82000000000010687</v>
      </c>
      <c r="H33" s="51"/>
      <c r="I33" s="51"/>
      <c r="J33" s="50"/>
      <c r="K33" s="50"/>
      <c r="L33" s="50"/>
      <c r="M33" s="52"/>
    </row>
    <row r="34" spans="1:14" ht="15" x14ac:dyDescent="0.3">
      <c r="A34" s="45"/>
      <c r="B34" s="46"/>
      <c r="C34" s="47"/>
      <c r="D34" s="47"/>
      <c r="E34" s="48"/>
      <c r="F34" s="49"/>
      <c r="G34" s="79">
        <f t="shared" si="0"/>
        <v>-0.82000000000010687</v>
      </c>
      <c r="H34" s="51"/>
      <c r="I34" s="51"/>
      <c r="J34" s="50"/>
      <c r="K34" s="50"/>
      <c r="L34" s="50"/>
      <c r="M34" s="52"/>
    </row>
    <row r="35" spans="1:14" ht="15" x14ac:dyDescent="0.3">
      <c r="A35" s="45"/>
      <c r="B35" s="46"/>
      <c r="C35" s="47"/>
      <c r="D35" s="47"/>
      <c r="E35" s="58"/>
      <c r="F35" s="49"/>
      <c r="G35" s="79">
        <f t="shared" si="0"/>
        <v>-0.82000000000010687</v>
      </c>
      <c r="H35" s="50"/>
      <c r="I35" s="51"/>
      <c r="J35" s="50"/>
      <c r="K35" s="50"/>
      <c r="L35" s="50"/>
      <c r="M35" s="52"/>
    </row>
    <row r="36" spans="1:14" ht="15" x14ac:dyDescent="0.3">
      <c r="A36" s="45"/>
      <c r="B36" s="46"/>
      <c r="C36" s="47"/>
      <c r="D36" s="47"/>
      <c r="E36" s="58"/>
      <c r="F36" s="49"/>
      <c r="G36" s="79">
        <f t="shared" si="0"/>
        <v>-0.82000000000010687</v>
      </c>
      <c r="H36" s="50"/>
      <c r="I36" s="51"/>
      <c r="J36" s="50"/>
      <c r="K36" s="50"/>
      <c r="L36" s="50"/>
      <c r="M36" s="52"/>
    </row>
    <row r="37" spans="1:14" ht="15" x14ac:dyDescent="0.3">
      <c r="A37" s="45"/>
      <c r="B37" s="46"/>
      <c r="C37" s="47"/>
      <c r="D37" s="47"/>
      <c r="E37" s="58"/>
      <c r="F37" s="49"/>
      <c r="G37" s="79">
        <f t="shared" si="0"/>
        <v>-0.82000000000010687</v>
      </c>
      <c r="H37" s="50"/>
      <c r="I37" s="51"/>
      <c r="J37" s="50"/>
      <c r="K37" s="50"/>
      <c r="L37" s="50"/>
      <c r="M37" s="52"/>
    </row>
    <row r="38" spans="1:14" ht="15" x14ac:dyDescent="0.3">
      <c r="A38" s="45"/>
      <c r="B38" s="46"/>
      <c r="C38" s="47"/>
      <c r="D38" s="47"/>
      <c r="E38" s="58"/>
      <c r="F38" s="49"/>
      <c r="G38" s="79">
        <f t="shared" si="0"/>
        <v>-0.82000000000010687</v>
      </c>
      <c r="H38" s="50"/>
      <c r="I38" s="51"/>
      <c r="J38" s="50"/>
      <c r="K38" s="50"/>
      <c r="L38" s="50"/>
      <c r="M38" s="52"/>
    </row>
    <row r="39" spans="1:14" ht="15" x14ac:dyDescent="0.3">
      <c r="A39" s="45"/>
      <c r="B39" s="46"/>
      <c r="C39" s="47"/>
      <c r="D39" s="47"/>
      <c r="E39" s="58"/>
      <c r="F39" s="49"/>
      <c r="G39" s="79">
        <f t="shared" si="0"/>
        <v>-0.82000000000010687</v>
      </c>
      <c r="H39" s="50"/>
      <c r="I39" s="51"/>
      <c r="J39" s="50"/>
      <c r="K39" s="50"/>
      <c r="L39" s="50"/>
      <c r="M39" s="52"/>
    </row>
    <row r="40" spans="1:14" ht="15" x14ac:dyDescent="0.3">
      <c r="A40" s="45"/>
      <c r="B40" s="46"/>
      <c r="C40" s="47"/>
      <c r="D40" s="47"/>
      <c r="E40" s="58"/>
      <c r="F40" s="49"/>
      <c r="G40" s="79">
        <f t="shared" si="0"/>
        <v>-0.82000000000010687</v>
      </c>
      <c r="H40" s="50"/>
      <c r="I40" s="51"/>
      <c r="J40" s="50"/>
      <c r="K40" s="50"/>
      <c r="L40" s="50"/>
      <c r="M40" s="52"/>
    </row>
    <row r="41" spans="1:14" ht="15" x14ac:dyDescent="0.3">
      <c r="A41" s="45"/>
      <c r="B41" s="46"/>
      <c r="C41" s="47"/>
      <c r="D41" s="47"/>
      <c r="E41" s="58"/>
      <c r="F41" s="49"/>
      <c r="G41" s="79">
        <f t="shared" si="0"/>
        <v>-0.82000000000010687</v>
      </c>
      <c r="H41" s="50"/>
      <c r="I41" s="51"/>
      <c r="J41" s="50"/>
      <c r="K41" s="50"/>
      <c r="L41" s="50"/>
      <c r="M41" s="52"/>
    </row>
    <row r="42" spans="1:14" ht="15" x14ac:dyDescent="0.3">
      <c r="A42" s="45"/>
      <c r="B42" s="46"/>
      <c r="C42" s="47"/>
      <c r="D42" s="47"/>
      <c r="E42" s="58"/>
      <c r="F42" s="49"/>
      <c r="G42" s="79">
        <f t="shared" si="0"/>
        <v>-0.82000000000010687</v>
      </c>
      <c r="H42" s="50"/>
      <c r="I42" s="51"/>
      <c r="J42" s="50"/>
      <c r="K42" s="50"/>
      <c r="L42" s="50"/>
      <c r="M42" s="52"/>
    </row>
    <row r="43" spans="1:14" ht="15" x14ac:dyDescent="0.3">
      <c r="A43" s="59"/>
      <c r="B43" s="60"/>
      <c r="C43" s="61"/>
      <c r="D43" s="61"/>
      <c r="E43" s="62"/>
      <c r="F43" s="63"/>
      <c r="G43" s="79">
        <f t="shared" si="0"/>
        <v>-0.82000000000010687</v>
      </c>
      <c r="H43" s="64"/>
      <c r="I43" s="65"/>
      <c r="J43" s="64"/>
      <c r="K43" s="64"/>
      <c r="L43" s="64"/>
      <c r="M43" s="66"/>
    </row>
    <row r="44" spans="1:14" ht="16.5" x14ac:dyDescent="0.35">
      <c r="A44" s="7"/>
      <c r="B44" s="2" t="s">
        <v>3</v>
      </c>
      <c r="C44" s="67">
        <f>SUM(C2:C43)</f>
        <v>1153</v>
      </c>
      <c r="D44" s="68">
        <f>SUM(D2:D43)</f>
        <v>1153.8200000000004</v>
      </c>
      <c r="E44" s="1"/>
      <c r="F44" s="8"/>
      <c r="G44" t="s">
        <v>47</v>
      </c>
      <c r="H44" s="25">
        <f t="shared" ref="H44:M44" si="1">SUM(H2:H43)</f>
        <v>497.45</v>
      </c>
      <c r="I44" s="25">
        <f t="shared" si="1"/>
        <v>23.81</v>
      </c>
      <c r="J44" s="25">
        <f t="shared" si="1"/>
        <v>0</v>
      </c>
      <c r="K44" s="25">
        <f t="shared" si="1"/>
        <v>306.96000000000004</v>
      </c>
      <c r="L44" s="25">
        <f t="shared" si="1"/>
        <v>15</v>
      </c>
      <c r="M44" s="25">
        <f t="shared" si="1"/>
        <v>227.2</v>
      </c>
      <c r="N44" s="69"/>
    </row>
    <row r="45" spans="1:14" ht="17.25" thickBot="1" x14ac:dyDescent="0.4">
      <c r="A45" s="7"/>
      <c r="B45" s="2" t="s">
        <v>4</v>
      </c>
      <c r="C45" s="70">
        <f>C44-D44</f>
        <v>-0.82000000000039108</v>
      </c>
      <c r="D45" s="71"/>
      <c r="E45" s="72">
        <f>C45*239.64</f>
        <v>-196.5048000000937</v>
      </c>
      <c r="F45" s="8"/>
      <c r="H45" s="73">
        <f t="shared" ref="H45:M45" si="2">H44*239.64</f>
        <v>119208.91799999999</v>
      </c>
      <c r="I45" s="73">
        <f t="shared" si="2"/>
        <v>5705.8283999999994</v>
      </c>
      <c r="J45" s="73">
        <f t="shared" si="2"/>
        <v>0</v>
      </c>
      <c r="K45" s="73">
        <f t="shared" si="2"/>
        <v>73559.894400000005</v>
      </c>
      <c r="L45" s="73">
        <f t="shared" si="2"/>
        <v>3594.6</v>
      </c>
      <c r="M45" s="73">
        <f t="shared" si="2"/>
        <v>54446.207999999991</v>
      </c>
    </row>
    <row r="46" spans="1:14" ht="18" thickTop="1" thickBot="1" x14ac:dyDescent="0.4">
      <c r="A46" s="9"/>
      <c r="B46" s="10" t="s">
        <v>9</v>
      </c>
      <c r="C46" s="74">
        <v>236.57</v>
      </c>
      <c r="D46" s="75"/>
      <c r="E46" s="11"/>
      <c r="F46" s="12"/>
      <c r="H46" s="76" t="s">
        <v>8</v>
      </c>
      <c r="I46" s="76" t="s">
        <v>16</v>
      </c>
      <c r="J46" s="76" t="s">
        <v>17</v>
      </c>
      <c r="K46" s="76" t="s">
        <v>11</v>
      </c>
      <c r="L46" s="76" t="s">
        <v>44</v>
      </c>
      <c r="M46" s="76" t="s">
        <v>12</v>
      </c>
    </row>
    <row r="47" spans="1:14" ht="16.5" x14ac:dyDescent="0.35">
      <c r="B47" s="13" t="s">
        <v>10</v>
      </c>
      <c r="C47" s="26">
        <f>C46-C45</f>
        <v>237.39000000000038</v>
      </c>
      <c r="D47" s="26"/>
      <c r="G47" t="s">
        <v>48</v>
      </c>
      <c r="H47" s="26">
        <f t="shared" ref="H47:M47" si="3">H48/239.64</f>
        <v>654.3148055416458</v>
      </c>
      <c r="I47" s="26">
        <f t="shared" si="3"/>
        <v>62.593890836254388</v>
      </c>
      <c r="J47" s="26">
        <f t="shared" si="3"/>
        <v>125.18778167250878</v>
      </c>
      <c r="K47" s="26">
        <f t="shared" si="3"/>
        <v>267.06726756801874</v>
      </c>
      <c r="L47" s="26">
        <f t="shared" si="3"/>
        <v>50.075112669003509</v>
      </c>
      <c r="M47" s="26">
        <f t="shared" si="3"/>
        <v>62.593890836254388</v>
      </c>
    </row>
    <row r="48" spans="1:14" x14ac:dyDescent="0.2">
      <c r="H48" s="73">
        <v>156800</v>
      </c>
      <c r="I48" s="73">
        <v>15000</v>
      </c>
      <c r="J48" s="73">
        <v>30000</v>
      </c>
      <c r="K48" s="73">
        <v>64000</v>
      </c>
      <c r="L48" s="73">
        <v>12000</v>
      </c>
      <c r="M48" s="73">
        <v>15000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finančna napoved in poročilo</vt:lpstr>
      <vt:lpstr>dejanski stroški tabora 2008</vt:lpstr>
      <vt:lpstr>List3</vt:lpstr>
    </vt:vector>
  </TitlesOfParts>
  <Company>Saturn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 Tomšič</dc:creator>
  <cp:lastModifiedBy>Tomi Tomšič</cp:lastModifiedBy>
  <dcterms:created xsi:type="dcterms:W3CDTF">2005-10-31T13:54:08Z</dcterms:created>
  <dcterms:modified xsi:type="dcterms:W3CDTF">2014-11-15T23:20:47Z</dcterms:modified>
</cp:coreProperties>
</file>